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<sst xmlns="http://schemas.openxmlformats.org/spreadsheetml/2006/main" count="51" uniqueCount="44">
  <si>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 xml:space="preserve"> </t>
  </si>
  <si>
    <t>PRELIMINARY GENERAL FUND BUDGET SUMMARY 2017-2018</t>
  </si>
  <si>
    <t>REVISED</t>
  </si>
  <si>
    <t>change</t>
  </si>
  <si>
    <t>PROPOSED</t>
  </si>
  <si>
    <t>GENERAL FUND BUDGET</t>
  </si>
  <si>
    <t>2017-2018</t>
  </si>
  <si>
    <t>REVENUE</t>
  </si>
  <si>
    <t xml:space="preserve">  Local Revenue (taxes, earnings, donations, misc)</t>
  </si>
  <si>
    <t xml:space="preserve">  State Revenue (state aid)</t>
  </si>
  <si>
    <t xml:space="preserve">  Federal Revenue (grants, forest land)</t>
  </si>
  <si>
    <t xml:space="preserve">  Incoming Transfers &amp; Other (ISD funding)</t>
  </si>
  <si>
    <t xml:space="preserve"> --------------------</t>
  </si>
  <si>
    <t>CURRENT YEAR REVENUES</t>
  </si>
  <si>
    <t xml:space="preserve">    Plus Deferred Revenues Transferred to Current Year</t>
  </si>
  <si>
    <t xml:space="preserve">    TOTAL REVENUES</t>
  </si>
  <si>
    <t>EXPENDITURES</t>
  </si>
  <si>
    <t xml:space="preserve">  Instruction:  Basic Programs K-12</t>
  </si>
  <si>
    <t xml:space="preserve">                    Special Ed</t>
  </si>
  <si>
    <t xml:space="preserve">                    Title I  (At Risk $ inside basic programs)</t>
  </si>
  <si>
    <t xml:space="preserve">                    Voc Ed</t>
  </si>
  <si>
    <t xml:space="preserve">                    Unclassified(severance, comp,unemp)</t>
  </si>
  <si>
    <t xml:space="preserve">  Support Services: Counseling, Health Services, Ont Cty grant</t>
  </si>
  <si>
    <t xml:space="preserve">                    School Resource Officer</t>
  </si>
  <si>
    <t xml:space="preserve">                    Library, Audio-Visual, Technology</t>
  </si>
  <si>
    <t xml:space="preserve">                    Staff Develop, School Improvement</t>
  </si>
  <si>
    <t xml:space="preserve">                    Board and Executive Admin</t>
  </si>
  <si>
    <t xml:space="preserve">                    Office of Principal / Dean of Students</t>
  </si>
  <si>
    <t xml:space="preserve">                    Business Services</t>
  </si>
  <si>
    <t xml:space="preserve">                    Operation/ Maintenance</t>
  </si>
  <si>
    <t xml:space="preserve">                    Pupil Transportation</t>
  </si>
  <si>
    <t xml:space="preserve">                    Robotics</t>
  </si>
  <si>
    <t xml:space="preserve">                    Athletics </t>
  </si>
  <si>
    <t xml:space="preserve">                    Central (District Insurance,Interest,Misc)</t>
  </si>
  <si>
    <t xml:space="preserve">                    Community Serv (DNR Summer Program)</t>
  </si>
  <si>
    <t xml:space="preserve">                    Food Service and Debt Fund Transfers</t>
  </si>
  <si>
    <t xml:space="preserve">  Capital Outlay (Bldg Improvement)</t>
  </si>
  <si>
    <t xml:space="preserve">  Loan Payments, Other</t>
  </si>
  <si>
    <t xml:space="preserve"> -----------------</t>
  </si>
  <si>
    <t xml:space="preserve">    TOTAL EXPENDITURES</t>
  </si>
  <si>
    <t>Excess of Revenues over Expenditures</t>
  </si>
  <si>
    <t>General Fund Unassigned Fund Balance at 6/30/17</t>
  </si>
  <si>
    <t>General Fund Assigned Fund Balance at 6/30/17</t>
  </si>
  <si>
    <t>PROJECTED ASSIGNED FUND BALANCE -  JUNE 30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</si>
</sst>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mmm\-yyyy"/>
    <numFmt numFmtId="166" formatCode="m/d"/>
    <numFmt numFmtId="167" formatCode="_-* #,##0.00_-;\-* #,##0.00_-;_-* &quot;-&quot;??_-;_-@_-"/>
    <numFmt numFmtId="168" formatCode="0.00_);\(0.00\)"/>
    <numFmt numFmtId="169" formatCode="_(* #,##0_);_(* \(#,##0\);_(* &quot;-&quot;??_);_(@_)"/>
    <numFmt numFmtId="170" formatCode="mm/dd/yy"/>
    <numFmt numFmtId="171" formatCode="_(* #,##0.0000_);_(* \(#,##0.0000\);_(* &quot;-&quot;??_);_(@_)"/>
    <numFmt numFmtId="172" formatCode="0.0%"/>
    <numFmt numFmtId="173" formatCode="_(* #,##0.000_);_(* \(#,##0.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41" fontId="0" fillId="0" borderId="0" xfId="42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9" fontId="0" fillId="0" borderId="0" xfId="42" applyNumberFormat="1" applyFont="1" applyFill="1" applyAlignment="1">
      <alignment/>
    </xf>
    <xf numFmtId="169" fontId="0" fillId="0" borderId="0" xfId="42" applyNumberFormat="1" applyFont="1" applyAlignment="1">
      <alignment/>
    </xf>
    <xf numFmtId="169" fontId="1" fillId="0" borderId="0" xfId="42" applyNumberFormat="1" applyFont="1" applyFill="1" applyAlignment="1">
      <alignment/>
    </xf>
    <xf numFmtId="169" fontId="0" fillId="0" borderId="0" xfId="42" applyNumberFormat="1" applyFont="1" applyAlignment="1">
      <alignment horizontal="center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5.28125" style="0" customWidth="1"/>
    <col min="2" max="2" width="14.140625" style="0" customWidth="1"/>
    <col min="3" max="3" width="9.140625" style="7" customWidth="1"/>
    <col min="4" max="4" width="13.57421875" style="7" customWidth="1"/>
    <col min="5" max="9" width="9.140625" style="7" customWidth="1"/>
  </cols>
  <sheetData>
    <row r="1" spans="1:4" ht="15" customHeight="1">
      <c r="A1" s="9" t="s">
        <v>1</v>
      </c>
      <c r="B1" s="10"/>
      <c r="C1" s="10"/>
      <c r="D1" s="10" t="s">
        <v>0</v>
      </c>
    </row>
    <row r="2" spans="1:4" ht="15" customHeight="1">
      <c r="A2" s="9"/>
      <c r="B2" s="10"/>
      <c r="C2" s="10"/>
      <c r="D2" s="10"/>
    </row>
    <row r="3" spans="1:4" ht="15" customHeight="1">
      <c r="A3" s="9"/>
      <c r="B3" s="11" t="s">
        <v>2</v>
      </c>
      <c r="C3" s="11" t="s">
        <v>3</v>
      </c>
      <c r="D3" s="11" t="s">
        <v>4</v>
      </c>
    </row>
    <row r="4" spans="1:4" ht="15" customHeight="1">
      <c r="A4" s="9" t="s">
        <v>5</v>
      </c>
      <c r="B4" s="11" t="s">
        <v>6</v>
      </c>
      <c r="C4" s="11"/>
      <c r="D4" s="11" t="s">
        <v>6</v>
      </c>
    </row>
    <row r="5" spans="1:4" ht="15" customHeight="1">
      <c r="A5" s="1" t="s">
        <v>7</v>
      </c>
      <c r="B5" s="1"/>
      <c r="C5" s="1"/>
      <c r="D5" s="1"/>
    </row>
    <row r="6" spans="1:4" ht="15" customHeight="1">
      <c r="A6" t="s">
        <v>8</v>
      </c>
      <c r="B6" s="12">
        <f>1730735+785+10865+6350+7000+4735+3700+23845+9025+15990+605+190+18110+945+200+1255+7955+15875+2140+65+455+3450+2600</f>
        <v>1866875</v>
      </c>
      <c r="C6" s="12">
        <f>B6-D6</f>
        <v>47365</v>
      </c>
      <c r="D6" s="12">
        <f>1703960+3000+10000+10000+12000+5500+2500+19500+6000+17335+400+19215+1000+1000+1000+2000+100+5000</f>
        <v>1819510</v>
      </c>
    </row>
    <row r="7" spans="1:4" ht="15" customHeight="1">
      <c r="A7" t="s">
        <v>9</v>
      </c>
      <c r="B7" s="13">
        <f>526520-9030+13735+2355+240+645+41530+10600+60835+33870+236105+98495+2940+7670+6500</f>
        <v>1033010</v>
      </c>
      <c r="C7" s="12">
        <f>B7-D7</f>
        <v>9540</v>
      </c>
      <c r="D7" s="13">
        <f>520250+5000+14185+23040+79815+24285+215195+122715+1980+8005+9000</f>
        <v>1023470</v>
      </c>
    </row>
    <row r="8" spans="1:4" ht="15" customHeight="1">
      <c r="A8" t="s">
        <v>10</v>
      </c>
      <c r="B8" s="13">
        <f>86270+4310+17815+2450+8665+3000+71835+29985</f>
        <v>224330</v>
      </c>
      <c r="C8" s="12">
        <f>B8-D8</f>
        <v>68840</v>
      </c>
      <c r="D8" s="13">
        <f>13500+72215+16105+53670</f>
        <v>155490</v>
      </c>
    </row>
    <row r="9" spans="1:4" ht="15" customHeight="1">
      <c r="A9" t="s">
        <v>11</v>
      </c>
      <c r="B9" s="13">
        <f>23300+6305+6320+2610+7950+5+25610+27990</f>
        <v>100090</v>
      </c>
      <c r="C9" s="12">
        <f>B9-D9</f>
        <v>-13105</v>
      </c>
      <c r="D9" s="13">
        <f>24500+59545+3000+26150</f>
        <v>113195</v>
      </c>
    </row>
    <row r="10" spans="2:4" ht="15" customHeight="1">
      <c r="B10" s="13" t="s">
        <v>12</v>
      </c>
      <c r="C10" s="13"/>
      <c r="D10" s="13" t="s">
        <v>12</v>
      </c>
    </row>
    <row r="11" spans="1:4" ht="15" customHeight="1">
      <c r="A11" s="1" t="s">
        <v>13</v>
      </c>
      <c r="B11" s="14">
        <f>SUM(B6:B9)</f>
        <v>3224305</v>
      </c>
      <c r="C11" s="14">
        <f>B11-D11</f>
        <v>112640</v>
      </c>
      <c r="D11" s="14">
        <f>SUM(D6:D9)</f>
        <v>3111665</v>
      </c>
    </row>
    <row r="12" spans="1:4" ht="15" customHeight="1">
      <c r="A12" t="s">
        <v>14</v>
      </c>
      <c r="B12" s="13">
        <v>1845</v>
      </c>
      <c r="C12" s="13"/>
      <c r="D12" s="13">
        <v>0</v>
      </c>
    </row>
    <row r="13" spans="2:4" ht="15" customHeight="1">
      <c r="B13" s="15" t="s">
        <v>12</v>
      </c>
      <c r="C13" s="15"/>
      <c r="D13" s="15" t="s">
        <v>12</v>
      </c>
    </row>
    <row r="14" spans="1:4" ht="15" customHeight="1">
      <c r="A14" s="10" t="s">
        <v>15</v>
      </c>
      <c r="B14" s="14">
        <f>SUM(B11:B13)</f>
        <v>3226150</v>
      </c>
      <c r="C14" s="14">
        <f>B14-D14</f>
        <v>114485</v>
      </c>
      <c r="D14" s="14">
        <f>SUM(D11:D13)</f>
        <v>3111665</v>
      </c>
    </row>
    <row r="15" spans="1:4" ht="15" customHeight="1">
      <c r="A15" s="16"/>
      <c r="B15" s="14"/>
      <c r="C15" s="14"/>
      <c r="D15" s="14"/>
    </row>
    <row r="16" spans="1:4" ht="15" customHeight="1">
      <c r="A16" s="1" t="s">
        <v>16</v>
      </c>
      <c r="B16" s="1"/>
      <c r="C16" s="1"/>
      <c r="D16" s="1"/>
    </row>
    <row r="17" spans="1:4" ht="15" customHeight="1">
      <c r="A17" t="s">
        <v>17</v>
      </c>
      <c r="B17" s="13">
        <f>586240+721215+7040</f>
        <v>1314495</v>
      </c>
      <c r="C17" s="13">
        <f>B17-D17</f>
        <v>35255</v>
      </c>
      <c r="D17" s="13">
        <f>545305+724750+9185</f>
        <v>1279240</v>
      </c>
    </row>
    <row r="18" spans="1:4" ht="15" customHeight="1">
      <c r="A18" t="s">
        <v>18</v>
      </c>
      <c r="B18" s="13">
        <f>178440+2240</f>
        <v>180680</v>
      </c>
      <c r="C18" s="13">
        <f aca="true" t="shared" si="0" ref="C18:C38">B18-D18</f>
        <v>-55110</v>
      </c>
      <c r="D18" s="13">
        <f>233585+2205</f>
        <v>235790</v>
      </c>
    </row>
    <row r="19" spans="1:4" ht="15" customHeight="1">
      <c r="A19" t="s">
        <v>19</v>
      </c>
      <c r="B19" s="13">
        <v>124475</v>
      </c>
      <c r="C19" s="13">
        <f t="shared" si="0"/>
        <v>-13320</v>
      </c>
      <c r="D19" s="13">
        <v>137795</v>
      </c>
    </row>
    <row r="20" spans="1:4" ht="15" customHeight="1">
      <c r="A20" t="s">
        <v>20</v>
      </c>
      <c r="B20" s="12">
        <v>16085</v>
      </c>
      <c r="C20" s="13">
        <f t="shared" si="0"/>
        <v>1965</v>
      </c>
      <c r="D20" s="13">
        <v>14120</v>
      </c>
    </row>
    <row r="21" spans="1:4" ht="15" customHeight="1">
      <c r="A21" t="s">
        <v>21</v>
      </c>
      <c r="B21" s="12">
        <v>16410</v>
      </c>
      <c r="C21" s="13">
        <f t="shared" si="0"/>
        <v>15610</v>
      </c>
      <c r="D21" s="12">
        <f>800</f>
        <v>800</v>
      </c>
    </row>
    <row r="22" spans="1:4" ht="15" customHeight="1">
      <c r="A22" t="s">
        <v>22</v>
      </c>
      <c r="B22" s="13">
        <f>66400+300+1535</f>
        <v>68235</v>
      </c>
      <c r="C22" s="13">
        <f t="shared" si="0"/>
        <v>1200</v>
      </c>
      <c r="D22" s="13">
        <f>66235+800</f>
        <v>67035</v>
      </c>
    </row>
    <row r="23" spans="1:4" ht="15" customHeight="1">
      <c r="A23" t="s">
        <v>23</v>
      </c>
      <c r="B23" s="13">
        <v>1000</v>
      </c>
      <c r="C23" s="13">
        <f t="shared" si="0"/>
        <v>-500</v>
      </c>
      <c r="D23" s="13">
        <v>1500</v>
      </c>
    </row>
    <row r="24" spans="1:4" ht="15" customHeight="1">
      <c r="A24" t="s">
        <v>24</v>
      </c>
      <c r="B24" s="13">
        <f>67005+15075+20780</f>
        <v>102860</v>
      </c>
      <c r="C24" s="13">
        <f t="shared" si="0"/>
        <v>20350</v>
      </c>
      <c r="D24" s="13">
        <f>67240+15270</f>
        <v>82510</v>
      </c>
    </row>
    <row r="25" spans="1:4" ht="15" customHeight="1">
      <c r="A25" t="s">
        <v>25</v>
      </c>
      <c r="B25" s="13">
        <v>4100</v>
      </c>
      <c r="C25" s="13">
        <f t="shared" si="0"/>
        <v>125</v>
      </c>
      <c r="D25" s="13">
        <v>3975</v>
      </c>
    </row>
    <row r="26" spans="1:4" ht="15" customHeight="1">
      <c r="A26" t="s">
        <v>26</v>
      </c>
      <c r="B26" s="13">
        <f>54850+105475</f>
        <v>160325</v>
      </c>
      <c r="C26" s="13">
        <f t="shared" si="0"/>
        <v>11425</v>
      </c>
      <c r="D26" s="13">
        <f>45140+103760</f>
        <v>148900</v>
      </c>
    </row>
    <row r="27" spans="1:4" ht="15" customHeight="1">
      <c r="A27" t="s">
        <v>27</v>
      </c>
      <c r="B27" s="13">
        <f>190660+2240</f>
        <v>192900</v>
      </c>
      <c r="C27" s="13">
        <f t="shared" si="0"/>
        <v>49055</v>
      </c>
      <c r="D27" s="13">
        <f>141430+2415</f>
        <v>143845</v>
      </c>
    </row>
    <row r="28" spans="1:4" ht="15" customHeight="1">
      <c r="A28" t="s">
        <v>28</v>
      </c>
      <c r="B28" s="13">
        <v>113035</v>
      </c>
      <c r="C28" s="13">
        <f t="shared" si="0"/>
        <v>405</v>
      </c>
      <c r="D28" s="13">
        <v>112630</v>
      </c>
    </row>
    <row r="29" spans="1:4" ht="15" customHeight="1">
      <c r="A29" t="s">
        <v>29</v>
      </c>
      <c r="B29" s="12">
        <f>382605-38220</f>
        <v>344385</v>
      </c>
      <c r="C29" s="13">
        <f t="shared" si="0"/>
        <v>-14920</v>
      </c>
      <c r="D29" s="13">
        <f>359655-350</f>
        <v>359305</v>
      </c>
    </row>
    <row r="30" spans="1:4" ht="15" customHeight="1">
      <c r="A30" t="s">
        <v>30</v>
      </c>
      <c r="B30" s="13">
        <v>253500</v>
      </c>
      <c r="C30" s="13">
        <f t="shared" si="0"/>
        <v>16370</v>
      </c>
      <c r="D30" s="13">
        <v>237130</v>
      </c>
    </row>
    <row r="31" spans="1:4" ht="15" customHeight="1">
      <c r="A31" t="s">
        <v>31</v>
      </c>
      <c r="B31" s="13">
        <v>15170</v>
      </c>
      <c r="C31" s="13">
        <f t="shared" si="0"/>
        <v>6170</v>
      </c>
      <c r="D31" s="13">
        <v>9000</v>
      </c>
    </row>
    <row r="32" spans="1:4" ht="15" customHeight="1">
      <c r="A32" t="s">
        <v>32</v>
      </c>
      <c r="B32" s="13">
        <v>119040</v>
      </c>
      <c r="C32" s="13">
        <f t="shared" si="0"/>
        <v>9335</v>
      </c>
      <c r="D32" s="13">
        <v>109705</v>
      </c>
    </row>
    <row r="33" spans="1:4" ht="15" customHeight="1">
      <c r="A33" t="s">
        <v>33</v>
      </c>
      <c r="B33" s="13">
        <v>17660</v>
      </c>
      <c r="C33" s="13">
        <f t="shared" si="0"/>
        <v>5690</v>
      </c>
      <c r="D33" s="13">
        <v>11970</v>
      </c>
    </row>
    <row r="34" spans="1:4" ht="15" customHeight="1">
      <c r="A34" t="s">
        <v>21</v>
      </c>
      <c r="B34" s="12">
        <v>8480</v>
      </c>
      <c r="C34" s="13">
        <f t="shared" si="0"/>
        <v>7780</v>
      </c>
      <c r="D34" s="12">
        <v>700</v>
      </c>
    </row>
    <row r="35" spans="1:4" ht="15" customHeight="1">
      <c r="A35" t="s">
        <v>34</v>
      </c>
      <c r="B35" s="13">
        <v>41060</v>
      </c>
      <c r="C35" s="13">
        <f t="shared" si="0"/>
        <v>18020</v>
      </c>
      <c r="D35" s="13">
        <v>23040</v>
      </c>
    </row>
    <row r="36" spans="1:4" ht="15" customHeight="1">
      <c r="A36" t="s">
        <v>35</v>
      </c>
      <c r="B36" s="13">
        <v>93755</v>
      </c>
      <c r="C36" s="13">
        <f t="shared" si="0"/>
        <v>-21195</v>
      </c>
      <c r="D36" s="13">
        <v>114950</v>
      </c>
    </row>
    <row r="37" spans="1:4" ht="15" customHeight="1">
      <c r="A37" t="s">
        <v>36</v>
      </c>
      <c r="B37" s="13">
        <v>38220</v>
      </c>
      <c r="C37" s="13">
        <f t="shared" si="0"/>
        <v>37870</v>
      </c>
      <c r="D37" s="13">
        <v>350</v>
      </c>
    </row>
    <row r="38" spans="1:4" ht="15" customHeight="1">
      <c r="A38" t="s">
        <v>37</v>
      </c>
      <c r="B38" s="13">
        <f>12370+3100+10</f>
        <v>15480</v>
      </c>
      <c r="C38" s="13">
        <f t="shared" si="0"/>
        <v>-490</v>
      </c>
      <c r="D38" s="13">
        <f>12370+3500+100</f>
        <v>15970</v>
      </c>
    </row>
    <row r="39" spans="2:4" ht="15" customHeight="1">
      <c r="B39" s="15" t="s">
        <v>38</v>
      </c>
      <c r="C39" s="15"/>
      <c r="D39" s="15" t="s">
        <v>12</v>
      </c>
    </row>
    <row r="40" spans="1:4" ht="15" customHeight="1">
      <c r="A40" s="10" t="s">
        <v>39</v>
      </c>
      <c r="B40" s="14">
        <f>SUM(B17:B38)</f>
        <v>3241350</v>
      </c>
      <c r="C40" s="14">
        <f>B40-D40</f>
        <v>131090</v>
      </c>
      <c r="D40" s="14">
        <f>SUM(D17:D38)</f>
        <v>3110260</v>
      </c>
    </row>
    <row r="41" spans="2:4" ht="15" customHeight="1">
      <c r="B41" s="8"/>
      <c r="C41" s="8"/>
      <c r="D41" s="8"/>
    </row>
    <row r="42" spans="1:4" ht="15" customHeight="1">
      <c r="A42" t="s">
        <v>40</v>
      </c>
      <c r="B42" s="13">
        <f>B14-B40</f>
        <v>-15200</v>
      </c>
      <c r="C42" s="13"/>
      <c r="D42" s="13">
        <f>D14-D40</f>
        <v>1405</v>
      </c>
    </row>
    <row r="43" spans="2:4" ht="15" customHeight="1">
      <c r="B43" s="8"/>
      <c r="C43" s="8"/>
      <c r="D43" s="8"/>
    </row>
    <row r="44" spans="1:4" ht="15" customHeight="1">
      <c r="A44" t="s">
        <v>41</v>
      </c>
      <c r="B44" s="12">
        <v>0</v>
      </c>
      <c r="C44" s="12"/>
      <c r="D44" s="12">
        <v>0</v>
      </c>
    </row>
    <row r="45" spans="1:4" ht="15" customHeight="1">
      <c r="A45" s="17" t="s">
        <v>42</v>
      </c>
      <c r="B45" s="12">
        <v>34577</v>
      </c>
      <c r="C45" s="12"/>
      <c r="D45" s="12">
        <v>2480</v>
      </c>
    </row>
    <row r="46" spans="1:4" ht="15" customHeight="1">
      <c r="A46" s="8" t="s">
        <v>0</v>
      </c>
      <c r="B46" s="12"/>
      <c r="C46" s="12"/>
      <c r="D46" s="12"/>
    </row>
    <row r="47" spans="1:4" ht="15" customHeight="1">
      <c r="A47" s="1" t="s">
        <v>43</v>
      </c>
      <c r="B47" s="12">
        <f>B44+B42+B45</f>
        <v>19377</v>
      </c>
      <c r="C47" s="12"/>
      <c r="D47" s="12">
        <f>D44+D42+D45</f>
        <v>3885</v>
      </c>
    </row>
    <row r="48" ht="15" customHeight="1"/>
    <row r="49" ht="15" customHeight="1"/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3" width="9.140625" style="2" customWidth="1"/>
    <col min="4" max="4" width="9.140625" style="3" customWidth="1"/>
    <col min="5" max="5" width="9.140625" style="4" customWidth="1"/>
    <col min="6" max="6" width="9.140625" style="3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3" width="9.140625" style="5" customWidth="1"/>
    <col min="4" max="4" width="9.140625" style="6" customWidth="1"/>
    <col min="5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Ontonagon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Ontonagon Office</dc:creator>
  <cp:keywords/>
  <dc:description/>
  <cp:lastModifiedBy>Karttunen,Linda</cp:lastModifiedBy>
  <cp:lastPrinted>2015-06-25T20:37:52Z</cp:lastPrinted>
  <dcterms:created xsi:type="dcterms:W3CDTF">2003-01-07T15:38:09Z</dcterms:created>
  <dcterms:modified xsi:type="dcterms:W3CDTF">2018-06-27T15:48:07Z</dcterms:modified>
  <cp:category/>
  <cp:version/>
  <cp:contentType/>
  <cp:contentStatus/>
</cp:coreProperties>
</file>